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aljula\Documents\HER\"/>
    </mc:Choice>
  </mc:AlternateContent>
  <bookViews>
    <workbookView xWindow="150" yWindow="-165" windowWidth="17355" windowHeight="6315"/>
  </bookViews>
  <sheets>
    <sheet name="25.01.2021" sheetId="1" r:id="rId1"/>
  </sheets>
  <calcPr calcId="162913"/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C18" i="1" l="1"/>
  <c r="T28" i="1" l="1"/>
  <c r="U28" i="1" s="1"/>
  <c r="T27" i="1"/>
  <c r="V27" i="1" s="1"/>
  <c r="S26" i="1"/>
  <c r="S29" i="1" s="1"/>
  <c r="R26" i="1"/>
  <c r="R29" i="1" s="1"/>
  <c r="Q26" i="1"/>
  <c r="Q29" i="1" s="1"/>
  <c r="P26" i="1"/>
  <c r="P29" i="1" s="1"/>
  <c r="O26" i="1"/>
  <c r="O29" i="1" s="1"/>
  <c r="N26" i="1"/>
  <c r="N29" i="1" s="1"/>
  <c r="M26" i="1"/>
  <c r="M29" i="1" s="1"/>
  <c r="L26" i="1"/>
  <c r="L29" i="1" s="1"/>
  <c r="K26" i="1"/>
  <c r="K29" i="1" s="1"/>
  <c r="J26" i="1"/>
  <c r="J29" i="1" s="1"/>
  <c r="I26" i="1"/>
  <c r="I29" i="1" s="1"/>
  <c r="H26" i="1"/>
  <c r="G26" i="1"/>
  <c r="G29" i="1" s="1"/>
  <c r="F26" i="1"/>
  <c r="F29" i="1" s="1"/>
  <c r="E26" i="1"/>
  <c r="E29" i="1" s="1"/>
  <c r="C26" i="1"/>
  <c r="T25" i="1"/>
  <c r="V25" i="1" s="1"/>
  <c r="T24" i="1"/>
  <c r="U24" i="1" s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T17" i="1"/>
  <c r="V17" i="1" s="1"/>
  <c r="T16" i="1"/>
  <c r="V16" i="1" s="1"/>
  <c r="T15" i="1"/>
  <c r="V15" i="1" s="1"/>
  <c r="T14" i="1"/>
  <c r="V14" i="1" s="1"/>
  <c r="T13" i="1"/>
  <c r="T18" i="1" s="1"/>
  <c r="S12" i="1"/>
  <c r="R12" i="1"/>
  <c r="Q12" i="1"/>
  <c r="P12" i="1"/>
  <c r="P19" i="1" s="1"/>
  <c r="O12" i="1"/>
  <c r="N12" i="1"/>
  <c r="M12" i="1"/>
  <c r="L12" i="1"/>
  <c r="L19" i="1" s="1"/>
  <c r="K12" i="1"/>
  <c r="J12" i="1"/>
  <c r="I12" i="1"/>
  <c r="H12" i="1"/>
  <c r="H19" i="1" s="1"/>
  <c r="G12" i="1"/>
  <c r="F12" i="1"/>
  <c r="E12" i="1"/>
  <c r="C12" i="1"/>
  <c r="E19" i="1" l="1"/>
  <c r="I19" i="1"/>
  <c r="M19" i="1"/>
  <c r="Q19" i="1"/>
  <c r="V13" i="1"/>
  <c r="U13" i="1"/>
  <c r="F19" i="1"/>
  <c r="J19" i="1"/>
  <c r="N19" i="1"/>
  <c r="R19" i="1"/>
  <c r="U14" i="1"/>
  <c r="G19" i="1"/>
  <c r="K19" i="1"/>
  <c r="O19" i="1"/>
  <c r="S19" i="1"/>
  <c r="V28" i="1"/>
  <c r="U10" i="1"/>
  <c r="U11" i="1"/>
  <c r="U9" i="1"/>
  <c r="T26" i="1"/>
  <c r="T29" i="1" s="1"/>
  <c r="V24" i="1"/>
  <c r="U15" i="1"/>
  <c r="U27" i="1"/>
  <c r="U17" i="1"/>
  <c r="C29" i="1"/>
  <c r="H29" i="1"/>
  <c r="U25" i="1"/>
  <c r="U18" i="1"/>
  <c r="V18" i="1"/>
  <c r="T12" i="1"/>
  <c r="U6" i="1"/>
  <c r="U8" i="1"/>
  <c r="U16" i="1"/>
  <c r="C19" i="1"/>
  <c r="U7" i="1"/>
  <c r="U29" i="1" l="1"/>
  <c r="V26" i="1"/>
  <c r="U26" i="1"/>
  <c r="V29" i="1"/>
  <c r="T19" i="1"/>
  <c r="U19" i="1" s="1"/>
  <c r="U12" i="1"/>
  <c r="V12" i="1"/>
  <c r="V19" i="1" s="1"/>
</calcChain>
</file>

<file path=xl/sharedStrings.xml><?xml version="1.0" encoding="utf-8"?>
<sst xmlns="http://schemas.openxmlformats.org/spreadsheetml/2006/main" count="124" uniqueCount="54">
  <si>
    <t>MK</t>
  </si>
  <si>
    <t>Harju</t>
  </si>
  <si>
    <t>RÄIM</t>
  </si>
  <si>
    <t>3D-R30</t>
  </si>
  <si>
    <t>Hiiu</t>
  </si>
  <si>
    <t>Kalaliik</t>
  </si>
  <si>
    <t>Kvoot</t>
  </si>
  <si>
    <t>Püügiruut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</si>
  <si>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</si>
  <si>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</si>
  <si>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</si>
  <si>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</si>
  <si>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</si>
  <si>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</si>
  <si>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</si>
  <si>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</si>
  <si>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</si>
  <si>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Okt</t>
  </si>
  <si>
    <t>Nov</t>
  </si>
  <si>
    <t>Dets</t>
  </si>
  <si>
    <t>OKAS</t>
  </si>
  <si>
    <t>SLI</t>
  </si>
  <si>
    <t>TLI</t>
  </si>
  <si>
    <t>Kokku t</t>
  </si>
  <si>
    <t>%</t>
  </si>
  <si>
    <t>Veel püüda</t>
  </si>
  <si>
    <t>Ida-Viru</t>
  </si>
  <si>
    <t>RAND</t>
  </si>
  <si>
    <t>Lääne</t>
  </si>
  <si>
    <t>Räim</t>
  </si>
  <si>
    <t>28-32</t>
  </si>
  <si>
    <t>Lääne-Viru</t>
  </si>
  <si>
    <t>Saare</t>
  </si>
  <si>
    <t>Kokku</t>
  </si>
  <si>
    <t>Kihnu,Manija</t>
  </si>
  <si>
    <t>Pärnu</t>
  </si>
  <si>
    <t>03D.RG</t>
  </si>
  <si>
    <t>28-1 Liivi laht</t>
  </si>
  <si>
    <t>28-1</t>
  </si>
  <si>
    <t>Pärnu MK kokku</t>
  </si>
  <si>
    <t>EST</t>
  </si>
  <si>
    <t>eelteated (lahutatud püügid, püügiga katmata esmakokkuostud ja üleandmised)</t>
  </si>
  <si>
    <t>esmakokkuostud, millel ei ole püügiga katet (püügipäeviku leht saabumata)</t>
  </si>
  <si>
    <t>Jaan-Dets</t>
  </si>
  <si>
    <t xml:space="preserve">Koostaja: </t>
  </si>
  <si>
    <t>üleandmised, millel ei ole püügiga katet (püügipäeviku leht saabumata)</t>
  </si>
  <si>
    <t>PERK ja püügipäeviku  andmed</t>
  </si>
  <si>
    <t>Ida-, Lääne-Viru</t>
  </si>
  <si>
    <t>Nõunik</t>
  </si>
  <si>
    <t>Kalapüügi- ja turukorralduse osakond</t>
  </si>
  <si>
    <t xml:space="preserve">Räime püük Läänemerest kaluri kalapüügiloa alusel  2020. a   </t>
  </si>
  <si>
    <t>Kaidi Kaljula</t>
  </si>
  <si>
    <t>Põllumajandus- ja Toiduamet</t>
  </si>
  <si>
    <t xml:space="preserve">Kala püügikogused on kajastatud  25.01.2021. a Kutselise kalapüügi registri (KIR) andmete alusel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</si>
</sst>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b/>
      <sz val="10"/>
      <name val="Arial"/>
      <family val="2"/>
      <charset val="186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quotePrefix="1" applyFont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0" fontId="1" fillId="2" borderId="3" xfId="0" applyFont="1" applyFill="1" applyBorder="1"/>
    <xf numFmtId="165" fontId="1" fillId="0" borderId="1" xfId="0" applyNumberFormat="1" applyFont="1" applyBorder="1"/>
    <xf numFmtId="0" fontId="1" fillId="0" borderId="2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165" fontId="1" fillId="3" borderId="5" xfId="0" applyNumberFormat="1" applyFont="1" applyFill="1" applyBorder="1"/>
    <xf numFmtId="0" fontId="1" fillId="3" borderId="6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0" fontId="1" fillId="0" borderId="5" xfId="0" applyFont="1" applyBorder="1"/>
    <xf numFmtId="0" fontId="1" fillId="0" borderId="5" xfId="0" quotePrefix="1" applyFont="1" applyBorder="1" applyAlignment="1">
      <alignment horizontal="left"/>
    </xf>
    <xf numFmtId="164" fontId="1" fillId="4" borderId="5" xfId="0" applyNumberFormat="1" applyFont="1" applyFill="1" applyBorder="1"/>
    <xf numFmtId="165" fontId="1" fillId="0" borderId="5" xfId="0" applyNumberFormat="1" applyFont="1" applyBorder="1"/>
    <xf numFmtId="164" fontId="1" fillId="5" borderId="5" xfId="0" applyNumberFormat="1" applyFont="1" applyFill="1" applyBorder="1"/>
    <xf numFmtId="0" fontId="1" fillId="4" borderId="5" xfId="0" applyFont="1" applyFill="1" applyBorder="1"/>
    <xf numFmtId="164" fontId="1" fillId="6" borderId="5" xfId="0" applyNumberFormat="1" applyFont="1" applyFill="1" applyBorder="1"/>
    <xf numFmtId="165" fontId="1" fillId="5" borderId="5" xfId="0" applyNumberFormat="1" applyFont="1" applyFill="1" applyBorder="1"/>
    <xf numFmtId="164" fontId="1" fillId="7" borderId="5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Fill="1" applyBorder="1"/>
    <xf numFmtId="0" fontId="1" fillId="5" borderId="5" xfId="0" applyFont="1" applyFill="1" applyBorder="1"/>
    <xf numFmtId="164" fontId="1" fillId="8" borderId="5" xfId="0" applyNumberFormat="1" applyFont="1" applyFill="1" applyBorder="1"/>
    <xf numFmtId="164" fontId="1" fillId="9" borderId="5" xfId="0" applyNumberFormat="1" applyFont="1" applyFill="1" applyBorder="1"/>
    <xf numFmtId="164" fontId="1" fillId="2" borderId="1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3" borderId="5" xfId="0" applyNumberFormat="1" applyFont="1" applyFill="1" applyBorder="1"/>
    <xf numFmtId="164" fontId="1" fillId="3" borderId="6" xfId="0" applyNumberFormat="1" applyFont="1" applyFill="1" applyBorder="1"/>
    <xf numFmtId="1" fontId="4" fillId="0" borderId="0" xfId="0" applyNumberFormat="1" applyFont="1" applyBorder="1"/>
    <xf numFmtId="0" fontId="1" fillId="0" borderId="10" xfId="0" applyFont="1" applyBorder="1"/>
    <xf numFmtId="164" fontId="1" fillId="5" borderId="6" xfId="0" applyNumberFormat="1" applyFont="1" applyFill="1" applyBorder="1"/>
    <xf numFmtId="165" fontId="1" fillId="0" borderId="5" xfId="0" applyNumberFormat="1" applyFont="1" applyFill="1" applyBorder="1"/>
    <xf numFmtId="0" fontId="1" fillId="4" borderId="5" xfId="0" quotePrefix="1" applyFont="1" applyFill="1" applyBorder="1" applyAlignment="1">
      <alignment horizontal="left"/>
    </xf>
    <xf numFmtId="165" fontId="1" fillId="4" borderId="5" xfId="0" applyNumberFormat="1" applyFont="1" applyFill="1" applyBorder="1"/>
    <xf numFmtId="164" fontId="1" fillId="7" borderId="6" xfId="0" applyNumberFormat="1" applyFont="1" applyFill="1" applyBorder="1"/>
    <xf numFmtId="164" fontId="1" fillId="0" borderId="5" xfId="0" applyNumberFormat="1" applyFont="1" applyBorder="1"/>
    <xf numFmtId="165" fontId="5" fillId="0" borderId="5" xfId="0" applyNumberFormat="1" applyFont="1" applyFill="1" applyBorder="1"/>
    <xf numFmtId="0" fontId="1" fillId="5" borderId="4" xfId="0" applyFont="1" applyFill="1" applyBorder="1"/>
    <xf numFmtId="164" fontId="4" fillId="5" borderId="5" xfId="0" applyNumberFormat="1" applyFont="1" applyFill="1" applyBorder="1"/>
    <xf numFmtId="165" fontId="3" fillId="5" borderId="5" xfId="0" applyNumberFormat="1" applyFont="1" applyFill="1" applyBorder="1"/>
    <xf numFmtId="164" fontId="1" fillId="9" borderId="6" xfId="0" applyNumberFormat="1" applyFont="1" applyFill="1" applyBorder="1"/>
    <xf numFmtId="0" fontId="1" fillId="0" borderId="9" xfId="0" applyFont="1" applyBorder="1"/>
    <xf numFmtId="0" fontId="1" fillId="0" borderId="0" xfId="0" applyFont="1" applyFill="1" applyBorder="1"/>
    <xf numFmtId="14" fontId="6" fillId="10" borderId="0" xfId="0" applyNumberFormat="1" applyFont="1" applyFill="1" applyAlignment="1">
      <alignment horizontal="left"/>
    </xf>
    <xf numFmtId="164" fontId="4" fillId="0" borderId="5" xfId="0" applyNumberFormat="1" applyFont="1" applyBorder="1"/>
    <xf numFmtId="164" fontId="4" fillId="4" borderId="5" xfId="0" applyNumberFormat="1" applyFont="1" applyFill="1" applyBorder="1"/>
    <xf numFmtId="164" fontId="4" fillId="0" borderId="5" xfId="0" applyNumberFormat="1" applyFont="1" applyFill="1" applyBorder="1"/>
    <xf numFmtId="0" fontId="3" fillId="0" borderId="5" xfId="0" applyFont="1" applyFill="1" applyBorder="1"/>
    <xf numFmtId="164" fontId="1" fillId="0" borderId="0" xfId="0" applyNumberFormat="1" applyFont="1" applyFill="1"/>
    <xf numFmtId="0" fontId="1" fillId="2" borderId="11" xfId="0" applyFont="1" applyFill="1" applyBorder="1"/>
    <xf numFmtId="0" fontId="3" fillId="2" borderId="3" xfId="0" applyFont="1" applyFill="1" applyBorder="1"/>
    <xf numFmtId="0" fontId="4" fillId="0" borderId="5" xfId="0" applyFont="1" applyBorder="1"/>
    <xf numFmtId="165" fontId="3" fillId="0" borderId="5" xfId="0" applyNumberFormat="1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7" fillId="0" borderId="5" xfId="0" applyFont="1" applyFill="1" applyBorder="1"/>
    <xf numFmtId="0" fontId="7" fillId="0" borderId="5" xfId="0" applyFont="1" applyBorder="1"/>
    <xf numFmtId="0" fontId="7" fillId="4" borderId="5" xfId="0" applyFont="1" applyFill="1" applyBorder="1"/>
    <xf numFmtId="2" fontId="3" fillId="0" borderId="5" xfId="0" applyNumberFormat="1" applyFont="1" applyFill="1" applyBorder="1"/>
    <xf numFmtId="2" fontId="3" fillId="4" borderId="5" xfId="0" applyNumberFormat="1" applyFont="1" applyFill="1" applyBorder="1"/>
    <xf numFmtId="1" fontId="3" fillId="0" borderId="5" xfId="0" applyNumberFormat="1" applyFont="1" applyFill="1" applyBorder="1"/>
    <xf numFmtId="2" fontId="3" fillId="5" borderId="5" xfId="0" applyNumberFormat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Normaallaad" xfId="0" builtinId="0"/>
  </cellStyles>
  <dxfs count="11"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zoomScaleNormal="100" workbookViewId="0">
      <selection activeCell="A38" sqref="A38"/>
    </sheetView>
  </sheetViews>
  <sheetFormatPr defaultColWidth="9.140625" defaultRowHeight="11.25" x14ac:dyDescent="0.2"/>
  <cols>
    <col min="1" max="1" width="8.7109375" style="2" customWidth="1"/>
    <col min="2" max="2" width="11.42578125" style="2" customWidth="1"/>
    <col min="3" max="4" width="7.42578125" style="2" bestFit="1" customWidth="1"/>
    <col min="5" max="5" width="5.7109375" style="2" customWidth="1"/>
    <col min="6" max="6" width="5" style="2" customWidth="1"/>
    <col min="7" max="7" width="6.85546875" style="2" customWidth="1"/>
    <col min="8" max="8" width="7.42578125" style="2" bestFit="1" customWidth="1"/>
    <col min="9" max="9" width="7.42578125" style="2" customWidth="1"/>
    <col min="10" max="10" width="7.42578125" style="2" bestFit="1" customWidth="1"/>
    <col min="11" max="11" width="5.7109375" style="2" bestFit="1" customWidth="1"/>
    <col min="12" max="12" width="4.85546875" style="2" bestFit="1" customWidth="1"/>
    <col min="13" max="13" width="5.7109375" style="2" bestFit="1" customWidth="1"/>
    <col min="14" max="16" width="4.85546875" style="2" bestFit="1" customWidth="1"/>
    <col min="17" max="17" width="6.5703125" style="2" bestFit="1" customWidth="1"/>
    <col min="18" max="18" width="7.140625" style="2" customWidth="1"/>
    <col min="19" max="19" width="6.5703125" style="2" bestFit="1" customWidth="1"/>
    <col min="20" max="20" width="7.42578125" style="2" bestFit="1" customWidth="1"/>
    <col min="21" max="21" width="6.140625" style="2" bestFit="1" customWidth="1"/>
    <col min="22" max="22" width="8.85546875" style="2" bestFit="1" customWidth="1"/>
    <col min="23" max="23" width="6.42578125" style="2" customWidth="1"/>
    <col min="24" max="16384" width="9.140625" style="2"/>
  </cols>
  <sheetData>
    <row r="1" spans="1:22" x14ac:dyDescent="0.2">
      <c r="A1" s="1"/>
      <c r="B1" s="1"/>
      <c r="C1" s="1"/>
    </row>
    <row r="2" spans="1:22" ht="12.75" x14ac:dyDescent="0.2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2" thickBot="1" x14ac:dyDescent="0.25">
      <c r="A3" s="51">
        <v>44221</v>
      </c>
    </row>
    <row r="4" spans="1:22" x14ac:dyDescent="0.2">
      <c r="A4" s="57" t="s">
        <v>27</v>
      </c>
      <c r="B4" s="4"/>
      <c r="C4" s="4"/>
      <c r="D4" s="58" t="s">
        <v>2</v>
      </c>
      <c r="E4" s="5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  <c r="V4" s="7"/>
    </row>
    <row r="5" spans="1:22" x14ac:dyDescent="0.2">
      <c r="A5" s="8" t="s">
        <v>5</v>
      </c>
      <c r="B5" s="9" t="s">
        <v>0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10" t="s">
        <v>24</v>
      </c>
      <c r="V5" s="11" t="s">
        <v>25</v>
      </c>
    </row>
    <row r="6" spans="1:22" x14ac:dyDescent="0.2">
      <c r="A6" s="15" t="s">
        <v>29</v>
      </c>
      <c r="B6" s="59" t="s">
        <v>1</v>
      </c>
      <c r="C6" s="55">
        <v>1875</v>
      </c>
      <c r="D6" s="16" t="s">
        <v>30</v>
      </c>
      <c r="E6" s="43">
        <v>8.2200000000000009E-2</v>
      </c>
      <c r="F6" s="43">
        <v>5.9300000000000012E-2</v>
      </c>
      <c r="G6" s="43">
        <v>0.13400000000000004</v>
      </c>
      <c r="H6" s="43">
        <v>2.5146999999999973</v>
      </c>
      <c r="I6" s="43">
        <v>7.0602</v>
      </c>
      <c r="J6" s="25">
        <v>7.6749999999999936</v>
      </c>
      <c r="K6" s="25">
        <v>1.7514999999999985</v>
      </c>
      <c r="L6" s="54">
        <v>0.59119999999999984</v>
      </c>
      <c r="M6" s="54">
        <v>0.74480000000000002</v>
      </c>
      <c r="N6" s="43">
        <v>0.44860000000000005</v>
      </c>
      <c r="O6" s="43">
        <v>0.1994000000000001</v>
      </c>
      <c r="P6" s="25">
        <v>0.57089999999999941</v>
      </c>
      <c r="Q6" s="25"/>
      <c r="R6" s="25"/>
      <c r="S6" s="25"/>
      <c r="T6" s="17">
        <f t="shared" ref="T6:T11" si="0">SUM(E6:S6)</f>
        <v>21.831799999999991</v>
      </c>
      <c r="U6" s="18">
        <f t="shared" ref="U6:U11" si="1">T6/$C$12%</f>
        <v>1.1643626666666662</v>
      </c>
      <c r="V6" s="19"/>
    </row>
    <row r="7" spans="1:22" x14ac:dyDescent="0.2">
      <c r="A7" s="15" t="s">
        <v>29</v>
      </c>
      <c r="B7" s="59" t="s">
        <v>4</v>
      </c>
      <c r="C7" s="63"/>
      <c r="D7" s="16" t="s">
        <v>30</v>
      </c>
      <c r="E7" s="43">
        <v>3.7200000000000004E-2</v>
      </c>
      <c r="F7" s="43">
        <v>3.6200000000000003E-2</v>
      </c>
      <c r="G7" s="43">
        <v>0.53660000000000019</v>
      </c>
      <c r="H7" s="43">
        <v>2.1678999999999973</v>
      </c>
      <c r="I7" s="43">
        <v>2.9821999999999944</v>
      </c>
      <c r="J7" s="25">
        <v>0.95580000000000009</v>
      </c>
      <c r="K7" s="25">
        <v>5.4300000000000015E-2</v>
      </c>
      <c r="L7" s="54">
        <v>1.7899999999999999E-2</v>
      </c>
      <c r="M7" s="54">
        <v>0.19850000000000009</v>
      </c>
      <c r="N7" s="43">
        <v>0.23705000000000015</v>
      </c>
      <c r="O7" s="43">
        <v>0.39252000000000015</v>
      </c>
      <c r="P7" s="25">
        <v>0.11010000000000003</v>
      </c>
      <c r="Q7" s="25"/>
      <c r="R7" s="25"/>
      <c r="S7" s="25"/>
      <c r="T7" s="17">
        <f t="shared" si="0"/>
        <v>7.7262699999999924</v>
      </c>
      <c r="U7" s="18">
        <f t="shared" si="1"/>
        <v>0.41206773333333291</v>
      </c>
      <c r="V7" s="19"/>
    </row>
    <row r="8" spans="1:22" x14ac:dyDescent="0.2">
      <c r="A8" s="15" t="s">
        <v>29</v>
      </c>
      <c r="B8" s="59" t="s">
        <v>26</v>
      </c>
      <c r="C8" s="63"/>
      <c r="D8" s="16" t="s">
        <v>30</v>
      </c>
      <c r="E8" s="43">
        <v>0.05</v>
      </c>
      <c r="F8" s="43">
        <v>0.11499999999999999</v>
      </c>
      <c r="G8" s="43">
        <v>0.10500000000000004</v>
      </c>
      <c r="H8" s="43">
        <v>39.307000000000002</v>
      </c>
      <c r="I8" s="43">
        <v>582.86500000000001</v>
      </c>
      <c r="J8" s="25">
        <v>546.42300000000012</v>
      </c>
      <c r="K8" s="25">
        <v>28.137</v>
      </c>
      <c r="L8" s="54">
        <v>2.6000000000000002E-2</v>
      </c>
      <c r="M8" s="54">
        <v>0.311</v>
      </c>
      <c r="N8" s="43">
        <v>0.16300000000000001</v>
      </c>
      <c r="O8" s="43">
        <v>4.4999999999999998E-2</v>
      </c>
      <c r="P8" s="25">
        <v>2E-3</v>
      </c>
      <c r="Q8" s="25"/>
      <c r="R8" s="25"/>
      <c r="S8" s="25"/>
      <c r="T8" s="17">
        <f t="shared" si="0"/>
        <v>1197.5490000000002</v>
      </c>
      <c r="U8" s="18">
        <f t="shared" si="1"/>
        <v>63.86928000000001</v>
      </c>
      <c r="V8" s="19"/>
    </row>
    <row r="9" spans="1:22" x14ac:dyDescent="0.2">
      <c r="A9" s="15" t="s">
        <v>29</v>
      </c>
      <c r="B9" s="59" t="s">
        <v>28</v>
      </c>
      <c r="C9" s="63"/>
      <c r="D9" s="16" t="s">
        <v>30</v>
      </c>
      <c r="E9" s="43">
        <v>6.8000000000000005E-2</v>
      </c>
      <c r="F9" s="43">
        <v>7.2000000000000008E-2</v>
      </c>
      <c r="G9" s="43">
        <v>0.19450000000000009</v>
      </c>
      <c r="H9" s="43">
        <v>7.5072999999999999</v>
      </c>
      <c r="I9" s="43">
        <v>47.524000000000001</v>
      </c>
      <c r="J9" s="25">
        <v>13.358000000000002</v>
      </c>
      <c r="K9" s="25">
        <v>4.5999999999999999E-2</v>
      </c>
      <c r="L9" s="54">
        <v>6.6000000000000003E-2</v>
      </c>
      <c r="M9" s="54">
        <v>2.6000000000000006E-2</v>
      </c>
      <c r="N9" s="43">
        <v>0.14900000000000002</v>
      </c>
      <c r="O9" s="43">
        <v>0.16700000000000004</v>
      </c>
      <c r="P9" s="25">
        <v>7.0000000000000007E-2</v>
      </c>
      <c r="Q9" s="25"/>
      <c r="R9" s="25"/>
      <c r="S9" s="25"/>
      <c r="T9" s="17">
        <f t="shared" si="0"/>
        <v>69.247799999999998</v>
      </c>
      <c r="U9" s="18">
        <f t="shared" si="1"/>
        <v>3.6932160000000001</v>
      </c>
      <c r="V9" s="19"/>
    </row>
    <row r="10" spans="1:22" x14ac:dyDescent="0.2">
      <c r="A10" s="15" t="s">
        <v>29</v>
      </c>
      <c r="B10" s="59" t="s">
        <v>31</v>
      </c>
      <c r="C10" s="64"/>
      <c r="D10" s="16" t="s">
        <v>30</v>
      </c>
      <c r="E10" s="43">
        <v>6.0000000000000001E-3</v>
      </c>
      <c r="F10" s="43">
        <v>4.0000000000000001E-3</v>
      </c>
      <c r="G10" s="43">
        <v>4.8400000000000019E-2</v>
      </c>
      <c r="H10" s="43">
        <v>0.87090000000000001</v>
      </c>
      <c r="I10" s="43">
        <v>0.95180000000000009</v>
      </c>
      <c r="J10" s="25">
        <v>9.5000000000000029E-2</v>
      </c>
      <c r="K10" s="25">
        <v>9.3000000000000027E-2</v>
      </c>
      <c r="L10" s="54">
        <v>0.13330000000000003</v>
      </c>
      <c r="M10" s="54">
        <v>0.12800000000000006</v>
      </c>
      <c r="N10" s="43">
        <v>0.13850000000000007</v>
      </c>
      <c r="O10" s="43">
        <v>0.11110000000000002</v>
      </c>
      <c r="P10" s="25">
        <v>0</v>
      </c>
      <c r="Q10" s="25"/>
      <c r="R10" s="25"/>
      <c r="S10" s="25"/>
      <c r="T10" s="17">
        <f t="shared" si="0"/>
        <v>2.5800000000000005</v>
      </c>
      <c r="U10" s="18">
        <f t="shared" si="1"/>
        <v>0.13760000000000003</v>
      </c>
      <c r="V10" s="19"/>
    </row>
    <row r="11" spans="1:22" x14ac:dyDescent="0.2">
      <c r="A11" s="15" t="s">
        <v>29</v>
      </c>
      <c r="B11" s="59" t="s">
        <v>32</v>
      </c>
      <c r="C11" s="64"/>
      <c r="D11" s="16" t="s">
        <v>30</v>
      </c>
      <c r="E11" s="43">
        <v>0.1038</v>
      </c>
      <c r="F11" s="43">
        <v>0.32640000000000002</v>
      </c>
      <c r="G11" s="43">
        <v>0.4446</v>
      </c>
      <c r="H11" s="43">
        <v>0.82600000000000029</v>
      </c>
      <c r="I11" s="43">
        <v>1.2601999999999998</v>
      </c>
      <c r="J11" s="25">
        <v>0.26700000000000002</v>
      </c>
      <c r="K11" s="25">
        <v>3.5000000000000003E-2</v>
      </c>
      <c r="L11" s="54">
        <v>7.2499999999999995E-2</v>
      </c>
      <c r="M11" s="54">
        <v>0.15140000000000003</v>
      </c>
      <c r="N11" s="43">
        <v>0.39600000000000013</v>
      </c>
      <c r="O11" s="43">
        <v>0.8733000000000003</v>
      </c>
      <c r="P11" s="25">
        <v>0.4220000000000001</v>
      </c>
      <c r="Q11" s="25"/>
      <c r="R11" s="25"/>
      <c r="S11" s="25"/>
      <c r="T11" s="17">
        <f t="shared" si="0"/>
        <v>5.1782000000000004</v>
      </c>
      <c r="U11" s="18">
        <f t="shared" si="1"/>
        <v>0.27617066666666668</v>
      </c>
      <c r="V11" s="19"/>
    </row>
    <row r="12" spans="1:22" x14ac:dyDescent="0.2">
      <c r="A12" s="20" t="s">
        <v>29</v>
      </c>
      <c r="B12" s="20" t="s">
        <v>33</v>
      </c>
      <c r="C12" s="62">
        <f>SUM(C6:C11)</f>
        <v>1875</v>
      </c>
      <c r="D12" s="20" t="s">
        <v>30</v>
      </c>
      <c r="E12" s="17">
        <f t="shared" ref="E12:T12" si="2">SUM(E6:E11)</f>
        <v>0.34720000000000001</v>
      </c>
      <c r="F12" s="17">
        <f t="shared" si="2"/>
        <v>0.6129</v>
      </c>
      <c r="G12" s="17">
        <f t="shared" si="2"/>
        <v>1.4631000000000003</v>
      </c>
      <c r="H12" s="17">
        <f t="shared" si="2"/>
        <v>53.193799999999996</v>
      </c>
      <c r="I12" s="17">
        <f t="shared" si="2"/>
        <v>642.64340000000016</v>
      </c>
      <c r="J12" s="17">
        <f t="shared" si="2"/>
        <v>568.77380000000016</v>
      </c>
      <c r="K12" s="17">
        <f t="shared" si="2"/>
        <v>30.116799999999998</v>
      </c>
      <c r="L12" s="17">
        <f t="shared" si="2"/>
        <v>0.90689999999999982</v>
      </c>
      <c r="M12" s="17">
        <f t="shared" si="2"/>
        <v>1.5597000000000003</v>
      </c>
      <c r="N12" s="17">
        <f t="shared" si="2"/>
        <v>1.5321500000000003</v>
      </c>
      <c r="O12" s="17">
        <f t="shared" si="2"/>
        <v>1.7883200000000006</v>
      </c>
      <c r="P12" s="17">
        <f t="shared" si="2"/>
        <v>1.1749999999999996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21">
        <f t="shared" si="2"/>
        <v>1304.1130700000003</v>
      </c>
      <c r="U12" s="22">
        <f>T12/C12%</f>
        <v>69.552697066666681</v>
      </c>
      <c r="V12" s="23">
        <f t="shared" ref="V12:V18" si="3">C12-T12</f>
        <v>570.88692999999967</v>
      </c>
    </row>
    <row r="13" spans="1:22" x14ac:dyDescent="0.2">
      <c r="A13" s="15" t="s">
        <v>29</v>
      </c>
      <c r="B13" s="59" t="s">
        <v>1</v>
      </c>
      <c r="C13" s="63">
        <v>50</v>
      </c>
      <c r="D13" s="16" t="s">
        <v>30</v>
      </c>
      <c r="E13" s="24"/>
      <c r="F13" s="24"/>
      <c r="G13" s="24"/>
      <c r="H13" s="24"/>
      <c r="I13" s="52"/>
      <c r="J13" s="52"/>
      <c r="K13" s="52"/>
      <c r="L13" s="52"/>
      <c r="M13" s="52"/>
      <c r="N13" s="52"/>
      <c r="O13" s="52"/>
      <c r="P13" s="52"/>
      <c r="Q13" s="43"/>
      <c r="R13" s="43"/>
      <c r="S13" s="25"/>
      <c r="T13" s="17">
        <f>SUM(E13:S13)</f>
        <v>0</v>
      </c>
      <c r="U13" s="60">
        <f>(T6+T13)/(C13+T6)%</f>
        <v>30.392945742693339</v>
      </c>
      <c r="V13" s="19">
        <f t="shared" si="3"/>
        <v>50</v>
      </c>
    </row>
    <row r="14" spans="1:22" x14ac:dyDescent="0.2">
      <c r="A14" s="15" t="s">
        <v>29</v>
      </c>
      <c r="B14" s="59" t="s">
        <v>4</v>
      </c>
      <c r="C14" s="63">
        <v>50</v>
      </c>
      <c r="D14" s="16" t="s">
        <v>30</v>
      </c>
      <c r="E14" s="24"/>
      <c r="F14" s="24"/>
      <c r="G14" s="24"/>
      <c r="H14" s="24"/>
      <c r="I14" s="52"/>
      <c r="J14" s="52"/>
      <c r="K14" s="52"/>
      <c r="L14" s="52"/>
      <c r="M14" s="52"/>
      <c r="N14" s="52"/>
      <c r="O14" s="52"/>
      <c r="P14" s="52"/>
      <c r="Q14" s="43"/>
      <c r="R14" s="43"/>
      <c r="S14" s="25"/>
      <c r="T14" s="17">
        <f>SUM(E14:S14)</f>
        <v>0</v>
      </c>
      <c r="U14" s="60">
        <f>(T7+T14)/(C14+T7)%</f>
        <v>13.384322250510891</v>
      </c>
      <c r="V14" s="19">
        <f t="shared" si="3"/>
        <v>50</v>
      </c>
    </row>
    <row r="15" spans="1:22" x14ac:dyDescent="0.2">
      <c r="A15" s="15" t="s">
        <v>29</v>
      </c>
      <c r="B15" s="59" t="s">
        <v>47</v>
      </c>
      <c r="C15" s="63">
        <v>100</v>
      </c>
      <c r="D15" s="16" t="s">
        <v>30</v>
      </c>
      <c r="E15" s="24"/>
      <c r="F15" s="24"/>
      <c r="G15" s="24"/>
      <c r="H15" s="24"/>
      <c r="I15" s="52"/>
      <c r="J15" s="52"/>
      <c r="K15" s="25"/>
      <c r="L15" s="25"/>
      <c r="M15" s="25"/>
      <c r="N15" s="25"/>
      <c r="O15" s="25"/>
      <c r="P15" s="25"/>
      <c r="Q15" s="25"/>
      <c r="R15" s="25"/>
      <c r="S15" s="25"/>
      <c r="T15" s="17">
        <f>SUM(E15:S15)</f>
        <v>0</v>
      </c>
      <c r="U15" s="60">
        <f>(T8+T10+T15)/(C15+T8+T10)%</f>
        <v>92.308455545565096</v>
      </c>
      <c r="V15" s="19">
        <f t="shared" si="3"/>
        <v>100</v>
      </c>
    </row>
    <row r="16" spans="1:22" x14ac:dyDescent="0.2">
      <c r="A16" s="15" t="s">
        <v>29</v>
      </c>
      <c r="B16" s="59" t="s">
        <v>28</v>
      </c>
      <c r="C16" s="63">
        <v>50</v>
      </c>
      <c r="D16" s="16" t="s">
        <v>30</v>
      </c>
      <c r="E16" s="24"/>
      <c r="F16" s="24"/>
      <c r="G16" s="24"/>
      <c r="H16" s="24"/>
      <c r="I16" s="52"/>
      <c r="J16" s="52"/>
      <c r="K16" s="25"/>
      <c r="L16" s="25"/>
      <c r="M16" s="25"/>
      <c r="N16" s="25"/>
      <c r="O16" s="25"/>
      <c r="P16" s="25"/>
      <c r="Q16" s="25"/>
      <c r="R16" s="25"/>
      <c r="S16" s="25"/>
      <c r="T16" s="17">
        <f>SUM(E16:S16)</f>
        <v>0</v>
      </c>
      <c r="U16" s="60">
        <f>(T9+T16)/(C16+T9)%</f>
        <v>58.070505283954923</v>
      </c>
      <c r="V16" s="19">
        <f t="shared" si="3"/>
        <v>50</v>
      </c>
    </row>
    <row r="17" spans="1:22" x14ac:dyDescent="0.2">
      <c r="A17" s="15" t="s">
        <v>29</v>
      </c>
      <c r="B17" s="59" t="s">
        <v>32</v>
      </c>
      <c r="C17" s="63">
        <v>50</v>
      </c>
      <c r="D17" s="16" t="s">
        <v>30</v>
      </c>
      <c r="E17" s="24"/>
      <c r="F17" s="24"/>
      <c r="G17" s="24"/>
      <c r="H17" s="24"/>
      <c r="I17" s="52"/>
      <c r="J17" s="52"/>
      <c r="K17" s="25"/>
      <c r="L17" s="25"/>
      <c r="M17" s="25"/>
      <c r="N17" s="25"/>
      <c r="O17" s="25"/>
      <c r="P17" s="25"/>
      <c r="Q17" s="25"/>
      <c r="R17" s="25"/>
      <c r="S17" s="25"/>
      <c r="T17" s="17">
        <f>SUM(E17:S17)</f>
        <v>0</v>
      </c>
      <c r="U17" s="60">
        <f>(T11+T17)/(C17+T11)%</f>
        <v>9.3845033002163909</v>
      </c>
      <c r="V17" s="19">
        <f t="shared" si="3"/>
        <v>50</v>
      </c>
    </row>
    <row r="18" spans="1:22" x14ac:dyDescent="0.2">
      <c r="A18" s="20" t="s">
        <v>29</v>
      </c>
      <c r="B18" s="20" t="s">
        <v>33</v>
      </c>
      <c r="C18" s="65">
        <f>SUM(C13:C17)</f>
        <v>300</v>
      </c>
      <c r="D18" s="20" t="s">
        <v>30</v>
      </c>
      <c r="E18" s="17">
        <f t="shared" ref="E18:T18" si="4">SUM(E13:E17)</f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21">
        <f t="shared" si="4"/>
        <v>0</v>
      </c>
      <c r="U18" s="22">
        <f>T18/C18%</f>
        <v>0</v>
      </c>
      <c r="V18" s="23">
        <f t="shared" si="3"/>
        <v>300</v>
      </c>
    </row>
    <row r="19" spans="1:22" x14ac:dyDescent="0.2">
      <c r="A19" s="26" t="s">
        <v>29</v>
      </c>
      <c r="B19" s="26"/>
      <c r="C19" s="61">
        <f>C12+C18</f>
        <v>2175</v>
      </c>
      <c r="D19" s="26" t="s">
        <v>30</v>
      </c>
      <c r="E19" s="19">
        <f t="shared" ref="E19:T19" si="5">E12+E18</f>
        <v>0.34720000000000001</v>
      </c>
      <c r="F19" s="19">
        <f t="shared" si="5"/>
        <v>0.6129</v>
      </c>
      <c r="G19" s="19">
        <f t="shared" si="5"/>
        <v>1.4631000000000003</v>
      </c>
      <c r="H19" s="19">
        <f t="shared" si="5"/>
        <v>53.193799999999996</v>
      </c>
      <c r="I19" s="19">
        <f t="shared" si="5"/>
        <v>642.64340000000016</v>
      </c>
      <c r="J19" s="19">
        <f t="shared" si="5"/>
        <v>568.77380000000016</v>
      </c>
      <c r="K19" s="19">
        <f t="shared" si="5"/>
        <v>30.116799999999998</v>
      </c>
      <c r="L19" s="19">
        <f t="shared" si="5"/>
        <v>0.90689999999999982</v>
      </c>
      <c r="M19" s="19">
        <f t="shared" si="5"/>
        <v>1.5597000000000003</v>
      </c>
      <c r="N19" s="19">
        <f t="shared" si="5"/>
        <v>1.5321500000000003</v>
      </c>
      <c r="O19" s="19">
        <f t="shared" si="5"/>
        <v>1.7883200000000006</v>
      </c>
      <c r="P19" s="19">
        <f t="shared" si="5"/>
        <v>1.1749999999999996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27">
        <f t="shared" si="5"/>
        <v>1304.1130700000003</v>
      </c>
      <c r="U19" s="22">
        <f>T19/C19%</f>
        <v>59.959221609195417</v>
      </c>
      <c r="V19" s="28">
        <f>V12+V18</f>
        <v>870.88692999999967</v>
      </c>
    </row>
    <row r="21" spans="1:22" ht="12" thickBot="1" x14ac:dyDescent="0.25"/>
    <row r="22" spans="1:22" x14ac:dyDescent="0.2">
      <c r="A22" s="57" t="s">
        <v>27</v>
      </c>
      <c r="B22" s="4"/>
      <c r="C22" s="4"/>
      <c r="D22" s="58" t="s">
        <v>2</v>
      </c>
      <c r="E22" s="29" t="s">
        <v>36</v>
      </c>
      <c r="F22" s="30" t="s">
        <v>37</v>
      </c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6"/>
      <c r="V22" s="33"/>
    </row>
    <row r="23" spans="1:22" x14ac:dyDescent="0.2">
      <c r="A23" s="8" t="s">
        <v>5</v>
      </c>
      <c r="B23" s="9" t="s">
        <v>0</v>
      </c>
      <c r="C23" s="9" t="s">
        <v>6</v>
      </c>
      <c r="D23" s="9" t="s">
        <v>7</v>
      </c>
      <c r="E23" s="34" t="s">
        <v>8</v>
      </c>
      <c r="F23" s="34" t="s">
        <v>9</v>
      </c>
      <c r="G23" s="34" t="s">
        <v>10</v>
      </c>
      <c r="H23" s="34" t="s">
        <v>11</v>
      </c>
      <c r="I23" s="34" t="s">
        <v>12</v>
      </c>
      <c r="J23" s="34" t="s">
        <v>13</v>
      </c>
      <c r="K23" s="34" t="s">
        <v>14</v>
      </c>
      <c r="L23" s="34" t="s">
        <v>15</v>
      </c>
      <c r="M23" s="34" t="s">
        <v>16</v>
      </c>
      <c r="N23" s="34" t="s">
        <v>17</v>
      </c>
      <c r="O23" s="9" t="s">
        <v>18</v>
      </c>
      <c r="P23" s="9" t="s">
        <v>19</v>
      </c>
      <c r="Q23" s="9" t="s">
        <v>20</v>
      </c>
      <c r="R23" s="9" t="s">
        <v>21</v>
      </c>
      <c r="S23" s="9" t="s">
        <v>22</v>
      </c>
      <c r="T23" s="34" t="s">
        <v>23</v>
      </c>
      <c r="U23" s="10" t="s">
        <v>24</v>
      </c>
      <c r="V23" s="35" t="s">
        <v>25</v>
      </c>
    </row>
    <row r="24" spans="1:22" x14ac:dyDescent="0.2">
      <c r="A24" s="37" t="s">
        <v>29</v>
      </c>
      <c r="B24" s="15" t="s">
        <v>34</v>
      </c>
      <c r="C24" s="66">
        <v>1073</v>
      </c>
      <c r="D24" s="16" t="s">
        <v>38</v>
      </c>
      <c r="E24" s="43">
        <v>1.4E-2</v>
      </c>
      <c r="F24" s="43">
        <v>0.01</v>
      </c>
      <c r="G24" s="43">
        <v>7.359</v>
      </c>
      <c r="H24" s="43">
        <v>125.98</v>
      </c>
      <c r="I24" s="43">
        <v>353.33099999999996</v>
      </c>
      <c r="J24" s="43">
        <v>151.07499999999999</v>
      </c>
      <c r="K24" s="43">
        <v>1E-3</v>
      </c>
      <c r="L24" s="43">
        <v>1E-3</v>
      </c>
      <c r="M24" s="43">
        <v>0.02</v>
      </c>
      <c r="N24" s="43">
        <v>3.7999999999999999E-2</v>
      </c>
      <c r="O24" s="43">
        <v>4.0000000000000008E-2</v>
      </c>
      <c r="P24" s="43">
        <v>1.1000000000000001E-2</v>
      </c>
      <c r="Q24" s="25"/>
      <c r="R24" s="56"/>
      <c r="S24" s="25"/>
      <c r="T24" s="17">
        <f>SUM(E24:S24)</f>
        <v>637.87999999999988</v>
      </c>
      <c r="U24" s="39">
        <f t="shared" ref="U24:U29" si="6">T24/C24%</f>
        <v>59.448275862068954</v>
      </c>
      <c r="V24" s="38">
        <f t="shared" ref="V24:V29" si="7">C24-T24</f>
        <v>435.12000000000012</v>
      </c>
    </row>
    <row r="25" spans="1:22" x14ac:dyDescent="0.2">
      <c r="A25" s="37" t="s">
        <v>29</v>
      </c>
      <c r="B25" s="15" t="s">
        <v>35</v>
      </c>
      <c r="C25" s="66">
        <v>6082</v>
      </c>
      <c r="D25" s="16" t="s">
        <v>38</v>
      </c>
      <c r="E25" s="43">
        <v>0.14050000000000004</v>
      </c>
      <c r="F25" s="43">
        <v>0.46400000000000019</v>
      </c>
      <c r="G25" s="43">
        <v>27.385999999999996</v>
      </c>
      <c r="H25" s="43">
        <v>747.93150000000026</v>
      </c>
      <c r="I25" s="43">
        <v>4044.0811000000017</v>
      </c>
      <c r="J25" s="43">
        <v>899.47900000000004</v>
      </c>
      <c r="K25" s="43">
        <v>0.48</v>
      </c>
      <c r="L25" s="43">
        <v>1E-3</v>
      </c>
      <c r="M25" s="43">
        <v>9.0000000000000011E-3</v>
      </c>
      <c r="N25" s="43">
        <v>0.13600000000000001</v>
      </c>
      <c r="O25" s="43">
        <v>0.18310000000000007</v>
      </c>
      <c r="P25" s="43">
        <v>0.12400000000000003</v>
      </c>
      <c r="Q25" s="25"/>
      <c r="R25" s="25"/>
      <c r="S25" s="25"/>
      <c r="T25" s="17">
        <f>SUM(E25:S25)</f>
        <v>5720.4152000000022</v>
      </c>
      <c r="U25" s="39">
        <f t="shared" si="6"/>
        <v>94.054837224597208</v>
      </c>
      <c r="V25" s="38">
        <f t="shared" si="7"/>
        <v>361.58479999999781</v>
      </c>
    </row>
    <row r="26" spans="1:22" x14ac:dyDescent="0.2">
      <c r="A26" s="37" t="s">
        <v>29</v>
      </c>
      <c r="B26" s="20" t="s">
        <v>39</v>
      </c>
      <c r="C26" s="67">
        <f>SUM(C24:C25)</f>
        <v>7155</v>
      </c>
      <c r="D26" s="40" t="s">
        <v>38</v>
      </c>
      <c r="E26" s="17">
        <f t="shared" ref="E26:S26" si="8">SUM(E24:E25)</f>
        <v>0.15450000000000005</v>
      </c>
      <c r="F26" s="17">
        <f t="shared" si="8"/>
        <v>0.4740000000000002</v>
      </c>
      <c r="G26" s="17">
        <f t="shared" si="8"/>
        <v>34.744999999999997</v>
      </c>
      <c r="H26" s="17">
        <f t="shared" si="8"/>
        <v>873.91150000000027</v>
      </c>
      <c r="I26" s="17">
        <f t="shared" si="8"/>
        <v>4397.4121000000014</v>
      </c>
      <c r="J26" s="17">
        <f t="shared" si="8"/>
        <v>1050.5540000000001</v>
      </c>
      <c r="K26" s="17">
        <f t="shared" si="8"/>
        <v>0.48099999999999998</v>
      </c>
      <c r="L26" s="17">
        <f t="shared" si="8"/>
        <v>2E-3</v>
      </c>
      <c r="M26" s="17">
        <f t="shared" si="8"/>
        <v>2.9000000000000001E-2</v>
      </c>
      <c r="N26" s="17">
        <f t="shared" si="8"/>
        <v>0.17400000000000002</v>
      </c>
      <c r="O26" s="17">
        <f t="shared" si="8"/>
        <v>0.22310000000000008</v>
      </c>
      <c r="P26" s="17">
        <f t="shared" si="8"/>
        <v>0.13500000000000004</v>
      </c>
      <c r="Q26" s="17">
        <f t="shared" si="8"/>
        <v>0</v>
      </c>
      <c r="R26" s="17">
        <f t="shared" si="8"/>
        <v>0</v>
      </c>
      <c r="S26" s="53">
        <f t="shared" si="8"/>
        <v>0</v>
      </c>
      <c r="T26" s="21">
        <f>SUM(E26:S26)</f>
        <v>6358.2952000000023</v>
      </c>
      <c r="U26" s="41">
        <f t="shared" si="6"/>
        <v>88.865062194269782</v>
      </c>
      <c r="V26" s="42">
        <f t="shared" si="7"/>
        <v>796.7047999999977</v>
      </c>
    </row>
    <row r="27" spans="1:22" x14ac:dyDescent="0.2">
      <c r="A27" s="37" t="s">
        <v>29</v>
      </c>
      <c r="B27" s="20" t="s">
        <v>32</v>
      </c>
      <c r="C27" s="67">
        <v>400</v>
      </c>
      <c r="D27" s="40" t="s">
        <v>38</v>
      </c>
      <c r="E27" s="17">
        <v>5.0200000000000009E-2</v>
      </c>
      <c r="F27" s="17">
        <v>4.8000000000000008E-2</v>
      </c>
      <c r="G27" s="17">
        <v>3.8290999999999951</v>
      </c>
      <c r="H27" s="17">
        <v>19.009799999999995</v>
      </c>
      <c r="I27" s="17">
        <v>31.644199999999994</v>
      </c>
      <c r="J27" s="17">
        <v>10.019000000000002</v>
      </c>
      <c r="K27" s="17">
        <v>0.33450000000000019</v>
      </c>
      <c r="L27" s="17">
        <v>3.2943000000000002</v>
      </c>
      <c r="M27" s="17">
        <v>3.8704999999999998</v>
      </c>
      <c r="N27" s="17">
        <v>0.1517</v>
      </c>
      <c r="O27" s="17">
        <v>0.19900000000000009</v>
      </c>
      <c r="P27" s="17">
        <v>0.10729999999999999</v>
      </c>
      <c r="Q27" s="17"/>
      <c r="R27" s="17"/>
      <c r="S27" s="17"/>
      <c r="T27" s="21">
        <f>SUM(E27:S27)</f>
        <v>72.557600000000008</v>
      </c>
      <c r="U27" s="41">
        <f t="shared" si="6"/>
        <v>18.139400000000002</v>
      </c>
      <c r="V27" s="42">
        <f t="shared" si="7"/>
        <v>327.44240000000002</v>
      </c>
    </row>
    <row r="28" spans="1:22" x14ac:dyDescent="0.2">
      <c r="A28" s="37" t="s">
        <v>29</v>
      </c>
      <c r="B28" s="15" t="s">
        <v>40</v>
      </c>
      <c r="C28" s="68"/>
      <c r="D28" s="16" t="s">
        <v>38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17">
        <f>SUM(E28:S28)</f>
        <v>0</v>
      </c>
      <c r="U28" s="44" t="e">
        <f t="shared" si="6"/>
        <v>#DIV/0!</v>
      </c>
      <c r="V28" s="38">
        <f t="shared" si="7"/>
        <v>0</v>
      </c>
    </row>
    <row r="29" spans="1:22" x14ac:dyDescent="0.2">
      <c r="A29" s="45" t="s">
        <v>29</v>
      </c>
      <c r="B29" s="26"/>
      <c r="C29" s="69">
        <f>SUM(C26:C28)</f>
        <v>7555</v>
      </c>
      <c r="D29" s="26" t="s">
        <v>38</v>
      </c>
      <c r="E29" s="46">
        <f t="shared" ref="E29:T29" si="9">SUM(E26:E28)</f>
        <v>0.20470000000000005</v>
      </c>
      <c r="F29" s="46">
        <f t="shared" si="9"/>
        <v>0.52200000000000024</v>
      </c>
      <c r="G29" s="46">
        <f t="shared" si="9"/>
        <v>38.574099999999994</v>
      </c>
      <c r="H29" s="46">
        <f t="shared" si="9"/>
        <v>892.92130000000031</v>
      </c>
      <c r="I29" s="46">
        <f t="shared" si="9"/>
        <v>4429.0563000000011</v>
      </c>
      <c r="J29" s="46">
        <f t="shared" si="9"/>
        <v>1060.5730000000001</v>
      </c>
      <c r="K29" s="46">
        <f t="shared" si="9"/>
        <v>0.81550000000000011</v>
      </c>
      <c r="L29" s="46">
        <f t="shared" si="9"/>
        <v>3.2963</v>
      </c>
      <c r="M29" s="46">
        <f t="shared" si="9"/>
        <v>3.8994999999999997</v>
      </c>
      <c r="N29" s="46">
        <f t="shared" si="9"/>
        <v>0.32569999999999999</v>
      </c>
      <c r="O29" s="46">
        <f t="shared" si="9"/>
        <v>0.42210000000000014</v>
      </c>
      <c r="P29" s="46">
        <f t="shared" si="9"/>
        <v>0.24230000000000002</v>
      </c>
      <c r="Q29" s="46">
        <f t="shared" si="9"/>
        <v>0</v>
      </c>
      <c r="R29" s="46">
        <f t="shared" si="9"/>
        <v>0</v>
      </c>
      <c r="S29" s="19">
        <f t="shared" si="9"/>
        <v>0</v>
      </c>
      <c r="T29" s="27">
        <f t="shared" si="9"/>
        <v>6430.8528000000024</v>
      </c>
      <c r="U29" s="47">
        <f t="shared" si="6"/>
        <v>85.120487094639344</v>
      </c>
      <c r="V29" s="48">
        <f t="shared" si="7"/>
        <v>1124.1471999999976</v>
      </c>
    </row>
    <row r="30" spans="1:22" x14ac:dyDescent="0.2">
      <c r="A30" s="12"/>
      <c r="B30" s="12"/>
      <c r="C30" s="36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</row>
    <row r="31" spans="1:22" x14ac:dyDescent="0.2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x14ac:dyDescent="0.2">
      <c r="A32" s="49" t="s">
        <v>20</v>
      </c>
      <c r="B32" s="12" t="s">
        <v>41</v>
      </c>
      <c r="C32" s="12"/>
      <c r="D32" s="12"/>
      <c r="E32" s="12"/>
      <c r="F32" s="12"/>
      <c r="G32" s="12"/>
      <c r="H32" s="50"/>
      <c r="T32" s="3"/>
    </row>
    <row r="33" spans="1:22" x14ac:dyDescent="0.2">
      <c r="A33" s="49" t="s">
        <v>22</v>
      </c>
      <c r="B33" s="12" t="s">
        <v>45</v>
      </c>
      <c r="C33" s="12"/>
      <c r="D33" s="12"/>
      <c r="E33" s="12"/>
      <c r="F33" s="12"/>
      <c r="G33" s="12"/>
      <c r="H33" s="50"/>
    </row>
    <row r="34" spans="1:22" x14ac:dyDescent="0.2">
      <c r="A34" s="49" t="s">
        <v>21</v>
      </c>
      <c r="B34" s="12" t="s">
        <v>42</v>
      </c>
      <c r="C34" s="12"/>
      <c r="D34" s="12"/>
      <c r="E34" s="12"/>
      <c r="F34" s="12"/>
      <c r="G34" s="12"/>
      <c r="H34" s="50"/>
    </row>
    <row r="35" spans="1:22" x14ac:dyDescent="0.2">
      <c r="A35" s="49" t="s">
        <v>43</v>
      </c>
      <c r="B35" s="12" t="s">
        <v>46</v>
      </c>
      <c r="C35" s="12"/>
      <c r="D35" s="12"/>
      <c r="E35" s="12"/>
      <c r="F35" s="12"/>
      <c r="G35" s="12"/>
      <c r="H35" s="50"/>
    </row>
    <row r="37" spans="1:22" x14ac:dyDescent="0.2">
      <c r="A37" s="71" t="s">
        <v>53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22" customFormat="1" ht="15" x14ac:dyDescent="0.25">
      <c r="A38" s="2"/>
      <c r="B38" s="2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</row>
    <row r="39" spans="1:22" customFormat="1" ht="15" x14ac:dyDescent="0.25">
      <c r="A39" s="2" t="s">
        <v>44</v>
      </c>
      <c r="B39" s="2" t="s">
        <v>51</v>
      </c>
      <c r="C39" s="2"/>
      <c r="D39" s="2"/>
    </row>
    <row r="40" spans="1:22" customFormat="1" ht="15" x14ac:dyDescent="0.25">
      <c r="A40" s="2"/>
      <c r="B40" s="2" t="s">
        <v>48</v>
      </c>
      <c r="C40" s="2"/>
      <c r="D40" s="2"/>
    </row>
    <row r="41" spans="1:22" customFormat="1" ht="15" x14ac:dyDescent="0.25">
      <c r="A41" s="2"/>
      <c r="B41" s="2" t="s">
        <v>49</v>
      </c>
      <c r="C41" s="2"/>
      <c r="D41" s="2"/>
    </row>
    <row r="42" spans="1:22" customFormat="1" ht="15" x14ac:dyDescent="0.25">
      <c r="A42" s="2"/>
      <c r="B42" s="2" t="s">
        <v>52</v>
      </c>
      <c r="C42" s="2"/>
      <c r="D42" s="2"/>
    </row>
    <row r="43" spans="1:22" customFormat="1" ht="15" x14ac:dyDescent="0.25">
      <c r="A43" s="2"/>
      <c r="B43" s="2"/>
      <c r="C43" s="2"/>
      <c r="D43" s="2"/>
      <c r="E43" s="2"/>
    </row>
  </sheetData>
  <mergeCells count="2">
    <mergeCell ref="A2:V2"/>
    <mergeCell ref="A37:S37"/>
  </mergeCells>
  <conditionalFormatting sqref="S6:S11">
    <cfRule type="cellIs" dxfId="10" priority="16" operator="equal">
      <formula>0</formula>
    </cfRule>
  </conditionalFormatting>
  <conditionalFormatting sqref="E6:P11">
    <cfRule type="cellIs" dxfId="9" priority="11" operator="equal">
      <formula>0</formula>
    </cfRule>
  </conditionalFormatting>
  <conditionalFormatting sqref="Q6:Q11">
    <cfRule type="cellIs" dxfId="8" priority="10" operator="equal">
      <formula>0</formula>
    </cfRule>
  </conditionalFormatting>
  <conditionalFormatting sqref="R6 R8:R11">
    <cfRule type="cellIs" dxfId="7" priority="9" operator="equal">
      <formula>0</formula>
    </cfRule>
  </conditionalFormatting>
  <conditionalFormatting sqref="M24:P25">
    <cfRule type="cellIs" dxfId="6" priority="8" operator="equal">
      <formula>0</formula>
    </cfRule>
  </conditionalFormatting>
  <conditionalFormatting sqref="Q24:S25">
    <cfRule type="cellIs" dxfId="5" priority="6" operator="equal">
      <formula>0</formula>
    </cfRule>
  </conditionalFormatting>
  <conditionalFormatting sqref="S27">
    <cfRule type="cellIs" dxfId="4" priority="5" operator="equal">
      <formula>0</formula>
    </cfRule>
  </conditionalFormatting>
  <conditionalFormatting sqref="R7">
    <cfRule type="cellIs" dxfId="3" priority="4" operator="equal">
      <formula>0</formula>
    </cfRule>
  </conditionalFormatting>
  <conditionalFormatting sqref="J24:L25 E24:G25">
    <cfRule type="cellIs" dxfId="2" priority="3" operator="equal">
      <formula>0</formula>
    </cfRule>
  </conditionalFormatting>
  <conditionalFormatting sqref="H24:I25">
    <cfRule type="cellIs" dxfId="1" priority="2" operator="equal">
      <formula>0</formula>
    </cfRule>
  </conditionalFormatting>
  <conditionalFormatting sqref="Q27">
    <cfRule type="cellIs" dxfId="0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25.01.2021</vt:lpstr>
    </vt:vector>
  </TitlesOfParts>
  <Company>Põllumajandusministeerium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 Mägi</dc:creator>
  <cp:lastModifiedBy>Kaidi Kaljula</cp:lastModifiedBy>
  <cp:lastPrinted>2015-05-05T06:44:50Z</cp:lastPrinted>
  <dcterms:created xsi:type="dcterms:W3CDTF">2015-04-20T05:01:48Z</dcterms:created>
  <dcterms:modified xsi:type="dcterms:W3CDTF">2021-01-26T07:43:40Z</dcterms:modified>
</cp:coreProperties>
</file>